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Income Statement" sheetId="1" r:id="rId1"/>
    <sheet name="Notes" sheetId="2" r:id="rId2"/>
    <sheet name="Consol BS" sheetId="3" r:id="rId3"/>
  </sheets>
  <definedNames>
    <definedName name="_xlnm.Print_Titles" localSheetId="0">'Income Statement'!$1:$14</definedName>
    <definedName name="_xlnm.Print_Titles" localSheetId="1">'Notes'!$1:$6</definedName>
  </definedNames>
  <calcPr fullCalcOnLoad="1"/>
</workbook>
</file>

<file path=xl/sharedStrings.xml><?xml version="1.0" encoding="utf-8"?>
<sst xmlns="http://schemas.openxmlformats.org/spreadsheetml/2006/main" count="355" uniqueCount="222">
  <si>
    <t>QUARTERLY REPORT</t>
  </si>
  <si>
    <t>CONSOLIDATED INCOME STATEMENT</t>
  </si>
  <si>
    <t>PRECEDING YEAR</t>
  </si>
  <si>
    <t>CORRESPONDING</t>
  </si>
  <si>
    <t>PERIOD</t>
  </si>
  <si>
    <t>RM'000</t>
  </si>
  <si>
    <t>CURRENT</t>
  </si>
  <si>
    <t>YEAR</t>
  </si>
  <si>
    <t>TO DATE</t>
  </si>
  <si>
    <t xml:space="preserve">        CUMULATIVE QUARTER</t>
  </si>
  <si>
    <t>QUARTER</t>
  </si>
  <si>
    <t xml:space="preserve">CURRENT </t>
  </si>
  <si>
    <t>Turnover</t>
  </si>
  <si>
    <t>Investment Income</t>
  </si>
  <si>
    <t>Other income including interest</t>
  </si>
  <si>
    <t>income</t>
  </si>
  <si>
    <t xml:space="preserve">Operating profit/(loss) before 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</si>
  <si>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</si>
  <si>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</si>
  <si>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</si>
  <si>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</si>
  <si>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</si>
  <si>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>1 ( a )</t>
  </si>
  <si>
    <t>2 ( a )</t>
  </si>
  <si>
    <t xml:space="preserve">   ( b )</t>
  </si>
  <si>
    <t xml:space="preserve">   ( c )</t>
  </si>
  <si>
    <t>Depreciation and amortisation</t>
  </si>
  <si>
    <t xml:space="preserve">   ( d )</t>
  </si>
  <si>
    <t>Exceptional items</t>
  </si>
  <si>
    <t xml:space="preserve">   ( e )</t>
  </si>
  <si>
    <t>Operating profit/(loss) after interest</t>
  </si>
  <si>
    <t xml:space="preserve">on borrowings, depreciation and </t>
  </si>
  <si>
    <t>amortisation and exceptional items</t>
  </si>
  <si>
    <t xml:space="preserve">but before income tax, minority </t>
  </si>
  <si>
    <t xml:space="preserve">   ( f )</t>
  </si>
  <si>
    <t xml:space="preserve">Share in the results of associated </t>
  </si>
  <si>
    <t>companies</t>
  </si>
  <si>
    <t xml:space="preserve">   ( g )</t>
  </si>
  <si>
    <t>Profit/(loss) before taxation, minority</t>
  </si>
  <si>
    <t>interests and extraordinary items</t>
  </si>
  <si>
    <t xml:space="preserve">   ( h )</t>
  </si>
  <si>
    <t>Taxation</t>
  </si>
  <si>
    <t>Profit/(loss) after taxation</t>
  </si>
  <si>
    <t xml:space="preserve">    before deducting minority interests</t>
  </si>
  <si>
    <t>(ii) Less minority interests</t>
  </si>
  <si>
    <t xml:space="preserve">    ( j )</t>
  </si>
  <si>
    <t xml:space="preserve">attributable to members of the </t>
  </si>
  <si>
    <t>company</t>
  </si>
  <si>
    <t xml:space="preserve">          INDIVIDUAL QUARTER</t>
  </si>
  <si>
    <t xml:space="preserve">   ( k )</t>
  </si>
  <si>
    <t>(iii) Extraordinary items attributable</t>
  </si>
  <si>
    <t xml:space="preserve">      to members of the company</t>
  </si>
  <si>
    <t>(ii)  Less minority interests</t>
  </si>
  <si>
    <t xml:space="preserve">Profit/(loss) after taxation and </t>
  </si>
  <si>
    <t>extraordinary items attributable to</t>
  </si>
  <si>
    <t>members of the company</t>
  </si>
  <si>
    <t>3 ( a )</t>
  </si>
  <si>
    <t xml:space="preserve">Earnings per share based on 2(j) </t>
  </si>
  <si>
    <t xml:space="preserve">above after deducting any provision </t>
  </si>
  <si>
    <t>for preference dividends, if any:-</t>
  </si>
  <si>
    <t xml:space="preserve">    ordinary shares) (sen)</t>
  </si>
  <si>
    <t xml:space="preserve">     ordinary shares) (sen)</t>
  </si>
  <si>
    <t>CONSOLIDATED BALANCE SHEET</t>
  </si>
  <si>
    <t>AS AT</t>
  </si>
  <si>
    <t xml:space="preserve">END OF </t>
  </si>
  <si>
    <t>PRECEDING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</si>
  <si>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</si>
  <si>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</si>
  <si>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</si>
  <si>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</si>
  <si>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</si>
  <si>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</si>
  <si>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</si>
  <si>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</si>
  <si>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</si>
  <si>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</si>
  <si>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</si>
  <si>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</si>
  <si>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Shareholders' Fund</t>
  </si>
  <si>
    <t xml:space="preserve">Share Capital 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</si>
  <si>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</si>
  <si>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</si>
  <si>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</si>
  <si>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</si>
  <si>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</si>
  <si>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</si>
  <si>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</si>
  <si>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</si>
  <si>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</si>
  <si>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(RM'000)</t>
  </si>
  <si>
    <t>The Group's borrowings consist of :</t>
  </si>
  <si>
    <t>Short Term Borrowings, unsecured</t>
  </si>
  <si>
    <t>The bills payable is denominated in US Dollar.</t>
  </si>
  <si>
    <t>There were no contingent liabilities as at the date of this quarterly report.</t>
  </si>
  <si>
    <t>There were no financial instruments with off balance sheet risk as at the date of this quarterly report.</t>
  </si>
  <si>
    <t>Cash and Bank balance</t>
  </si>
  <si>
    <t>Fixed Deposit</t>
  </si>
  <si>
    <t>Proposed Dividend</t>
  </si>
  <si>
    <t>Exchange Fluctuation Reserve</t>
  </si>
  <si>
    <t>Bills payable</t>
  </si>
  <si>
    <t>NA</t>
  </si>
  <si>
    <t>Deferred Taxation</t>
  </si>
  <si>
    <t>0</t>
  </si>
  <si>
    <t>4 ( a )</t>
  </si>
  <si>
    <t>Dividend description</t>
  </si>
  <si>
    <t>As at end of</t>
  </si>
  <si>
    <t>current quarter</t>
  </si>
  <si>
    <t>As at preceding</t>
  </si>
  <si>
    <t>financial  year end</t>
  </si>
  <si>
    <t xml:space="preserve">Dividend per share  (sen) </t>
  </si>
  <si>
    <t>Net Tangible Assets per share (RM)</t>
  </si>
  <si>
    <t xml:space="preserve"> </t>
  </si>
  <si>
    <t>under the Employees Share Option Scheme ("ESOS").  Apart from the issuance of shares under</t>
  </si>
  <si>
    <t>the ESOS, there were no other issuance and repayment of debt and equity securities, share buy</t>
  </si>
  <si>
    <t>Malaysia</t>
  </si>
  <si>
    <t>Singapore</t>
  </si>
  <si>
    <t>In the opinion of the directors, the results of the operations of the Group for the financial quarter ended</t>
  </si>
  <si>
    <t>the financial period and the date of this report.</t>
  </si>
  <si>
    <t xml:space="preserve">unusual value nor has any such item, transaction or event occurred in the interval between the end of </t>
  </si>
  <si>
    <t>Investment in Quoted Shares</t>
  </si>
  <si>
    <t>30/09/1999</t>
  </si>
  <si>
    <t>Other Creditors and Accruals</t>
  </si>
  <si>
    <t>Analysis by geographical locations :-</t>
  </si>
  <si>
    <t>Segmental Reporting</t>
  </si>
  <si>
    <t xml:space="preserve">No segmental analysis by activities is presented as the Group principally manufactures and trades in </t>
  </si>
  <si>
    <t>printed circuit boards only.</t>
  </si>
  <si>
    <t>Deferred Tax</t>
  </si>
  <si>
    <t xml:space="preserve"> RM'000</t>
  </si>
  <si>
    <t>Basis of Preparation</t>
  </si>
  <si>
    <t xml:space="preserve">Exceptional Items </t>
  </si>
  <si>
    <t>Extraordinary Items</t>
  </si>
  <si>
    <t>Pre-acquisition Profits</t>
  </si>
  <si>
    <t>.</t>
  </si>
  <si>
    <t>Profits on Sale of Investments and/or Properties</t>
  </si>
  <si>
    <t>Purchase or Disposal of Quoted  Securities</t>
  </si>
  <si>
    <t>Effect of Changes in the Composition of the Group</t>
  </si>
  <si>
    <t>Status of Uncompleted Corporate Proposals</t>
  </si>
  <si>
    <t>Seasonality or Cyclicality of Operations</t>
  </si>
  <si>
    <t>Issuances and Repayment of Debt and Equity Securities</t>
  </si>
  <si>
    <t xml:space="preserve">Group Borrowings </t>
  </si>
  <si>
    <t>Contingent Liabilities</t>
  </si>
  <si>
    <t>Financial Instrument with Off Balance Sheet Risk</t>
  </si>
  <si>
    <t>Litigation</t>
  </si>
  <si>
    <t>Material Change in the Profit Before Taxation</t>
  </si>
  <si>
    <t xml:space="preserve">Review of Performance </t>
  </si>
  <si>
    <t xml:space="preserve">Current Year Prospects </t>
  </si>
  <si>
    <t>Profit Forecast and Guarantee</t>
  </si>
  <si>
    <t>Dividend</t>
  </si>
  <si>
    <t>Income Tax</t>
  </si>
  <si>
    <t>Current</t>
  </si>
  <si>
    <t>Quarter</t>
  </si>
  <si>
    <t>To-Date</t>
  </si>
  <si>
    <t>Barring any unforeseen circumstances, the Board expects the Group's performance for the current</t>
  </si>
  <si>
    <t>financial year to be satisfactory and comparable to previous financial year.</t>
  </si>
  <si>
    <t>Net current Assets or ( Current Liabilities )</t>
  </si>
  <si>
    <t>There is no change in the accounting policies and methods of computation in the quarterly financial</t>
  </si>
  <si>
    <t>statements as compared with the annual financial statements as at 30.09.1999.</t>
  </si>
  <si>
    <t>Current  Year</t>
  </si>
  <si>
    <t>The effective tax rate of the Group for the current and cumulative quarters is lower than the statutory</t>
  </si>
  <si>
    <t>tax rate due to the availability of reinvestment allowance.</t>
  </si>
  <si>
    <t>Profit Before Taxation</t>
  </si>
  <si>
    <t>Total Assets Employed</t>
  </si>
  <si>
    <t>Quarterly report on consolidated results for the financial quarter ended 30/06/2000.</t>
  </si>
  <si>
    <t>30/06/2000</t>
  </si>
  <si>
    <t>30/06/1999</t>
  </si>
  <si>
    <t>30.06.2000</t>
  </si>
  <si>
    <t>(9 months)</t>
  </si>
  <si>
    <t xml:space="preserve">The Group recorded a higher turnover of RM35.0 million for the current quarter as compared with the </t>
  </si>
  <si>
    <t>Since 1.4.2000, a total of 16,000 ordinary shares of RM1.00 each have been issued</t>
  </si>
  <si>
    <t>back, share cancellation or shares held as treasury shares during the quarter ended 30.06.2000.</t>
  </si>
  <si>
    <t>30 June 2000 have not been substantially affected by any item, transaction or event of a material and</t>
  </si>
  <si>
    <r>
      <t xml:space="preserve">(ii) Fully diluted (based on </t>
    </r>
    <r>
      <rPr>
        <u val="single"/>
        <sz val="10"/>
        <rFont val="Arial"/>
        <family val="2"/>
      </rPr>
      <t>54,301,000</t>
    </r>
  </si>
  <si>
    <t>Interim tax</t>
  </si>
  <si>
    <t>exempt</t>
  </si>
  <si>
    <t>The particulars of the purchase or disposal of quoted securities are as follows :</t>
  </si>
  <si>
    <t>Total purchases</t>
  </si>
  <si>
    <t>Total disposal</t>
  </si>
  <si>
    <t>Total profit on disposal</t>
  </si>
  <si>
    <t>ii)</t>
  </si>
  <si>
    <t>iii)</t>
  </si>
  <si>
    <t>Total investment, at cost</t>
  </si>
  <si>
    <t>Total investment at book value</t>
  </si>
  <si>
    <t>Total investment at market value</t>
  </si>
  <si>
    <t>(USD'000)</t>
  </si>
  <si>
    <t>Other Debtors and Prepayments</t>
  </si>
  <si>
    <t>PNE PCB BERHAD</t>
  </si>
  <si>
    <t>(Company No. 168098-V)</t>
  </si>
  <si>
    <t>Notes to the consolidated results of the Group for the third financial quarter ended 30 June 2000</t>
  </si>
  <si>
    <t>There were no exceptional items for the financial quarter under review.</t>
  </si>
  <si>
    <t>There were no extraordinary items for the financial quarter under review.</t>
  </si>
  <si>
    <t>There were no pre-acquisition profits for the current financial period to date.</t>
  </si>
  <si>
    <t>There were no profits on sales of investments or properties for the current financial period to date.</t>
  </si>
  <si>
    <t>The investment in quoted shares at the end of the reporting quarter is shown as follows :-</t>
  </si>
  <si>
    <t xml:space="preserve"> There were no changes in the composition of the Group for the current financial period to date.</t>
  </si>
  <si>
    <t>The Securities Commission has approved the proposed bonus issue of up to 13,754,500 new ordinary</t>
  </si>
  <si>
    <t>shares of RM1.00 each on the basis of one (1) new ordinary share for every four (4) existing ordinary</t>
  </si>
  <si>
    <t xml:space="preserve">by the Company's shareholders at the Extraordinary General Meeting held on 12 July 2000. </t>
  </si>
  <si>
    <t xml:space="preserve">The entitlement date for the Bonus Issue was fixed on 16 August 2000 as announced to the Exchange </t>
  </si>
  <si>
    <t xml:space="preserve">17 August 2000.  A total of 12,896,500 bonus shares were allotted on 28 August 2000. </t>
  </si>
  <si>
    <t>previous quarter of RM30.8 million.  This was due to the Group emerging from the cyclical low period</t>
  </si>
  <si>
    <t>in the previous quarter of January 2000 to March 2000.</t>
  </si>
  <si>
    <t>There were no material litigations at the date of this quarterly report.</t>
  </si>
  <si>
    <t>The Group's profit before tax for the current quarter increased by 55% to RM4.42 million compared</t>
  </si>
  <si>
    <t>with the preceding quarter of RM2.8 million due mainly to the higher sales achieved.</t>
  </si>
  <si>
    <t xml:space="preserve">The Group recorded a turnover of RM35.0 million for the current quarter, an increase of 13.6% compared  </t>
  </si>
  <si>
    <t>with the preceding quarter of RM30.8 million.  The increase was due to higher demand from customers</t>
  </si>
  <si>
    <t>which in turn led to higher sales and profits being recorded for the quarter.</t>
  </si>
  <si>
    <t>30 September 2000 and 30 September 2001 respectively have been prepared.  For the current quarter</t>
  </si>
  <si>
    <t>due for review.</t>
  </si>
  <si>
    <t>In connection to the Proposed Bonus Issue as mentioned in Note 9, profit forecast for years ending</t>
  </si>
  <si>
    <t>An interim tax exempt dividend of 10% in respect of the financial year ending 30 September 2000 has</t>
  </si>
  <si>
    <t xml:space="preserve">been declared on 30 May 2000.  The announcement on the above dividend has been made on </t>
  </si>
  <si>
    <t>1 June 2000.</t>
  </si>
  <si>
    <t>under review, explanatory note for variance of actual profit from forecast is not applicable as it is not</t>
  </si>
  <si>
    <t xml:space="preserve">shares held ("Proposed Bonus Issue") on 14 June 2000.  The Proposed Bonus Issue was also approved </t>
  </si>
  <si>
    <t>( i )</t>
  </si>
  <si>
    <t>(i) Profit/(loss) after taxation</t>
  </si>
  <si>
    <t xml:space="preserve">   ( l )</t>
  </si>
  <si>
    <t>(i)   Extraordinary items</t>
  </si>
  <si>
    <r>
      <t xml:space="preserve">(i) Basic (based on </t>
    </r>
    <r>
      <rPr>
        <u val="single"/>
        <sz val="10"/>
        <rFont val="Arial"/>
        <family val="2"/>
      </rPr>
      <t>51,576,000</t>
    </r>
  </si>
  <si>
    <t>i)</t>
  </si>
  <si>
    <t>on 20 July 2000 and the Exchange has given its approval in-principal the listing of the bonus shares 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</si>
</sst>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"/>
    <numFmt numFmtId="171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43" fontId="0" fillId="0" borderId="0" xfId="15" applyFon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 horizontal="center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8">
      <selection activeCell="A18" sqref="A18"/>
    </sheetView>
  </sheetViews>
  <sheetFormatPr defaultColWidth="9.140625" defaultRowHeight="12.75"/>
  <cols>
    <col min="1" max="1" width="5.57421875" style="0" customWidth="1"/>
    <col min="4" max="4" width="13.42187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spans="1:8" ht="18">
      <c r="A1" s="42" t="s">
        <v>185</v>
      </c>
      <c r="B1" s="42"/>
      <c r="C1" s="42"/>
      <c r="D1" s="42"/>
      <c r="E1" s="42"/>
      <c r="F1" s="42"/>
      <c r="G1" s="42"/>
      <c r="H1" s="42"/>
    </row>
    <row r="2" spans="1:8" ht="15.75">
      <c r="A2" s="43" t="s">
        <v>186</v>
      </c>
      <c r="B2" s="43"/>
      <c r="C2" s="43"/>
      <c r="D2" s="43"/>
      <c r="E2" s="43"/>
      <c r="F2" s="43"/>
      <c r="G2" s="43"/>
      <c r="H2" s="43"/>
    </row>
    <row r="4" spans="1:8" ht="12.75">
      <c r="A4" s="41" t="s">
        <v>0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162</v>
      </c>
      <c r="B5" s="41"/>
      <c r="C5" s="41"/>
      <c r="D5" s="41"/>
      <c r="E5" s="41"/>
      <c r="F5" s="41"/>
      <c r="G5" s="41"/>
      <c r="H5" s="41"/>
    </row>
    <row r="8" ht="12.75">
      <c r="A8" s="1" t="s">
        <v>1</v>
      </c>
    </row>
    <row r="9" spans="5:7" ht="12.75">
      <c r="E9" t="s">
        <v>48</v>
      </c>
      <c r="G9" s="3" t="s">
        <v>9</v>
      </c>
    </row>
    <row r="10" spans="5:8" ht="12.75">
      <c r="E10" s="2" t="s">
        <v>11</v>
      </c>
      <c r="F10" s="2" t="s">
        <v>2</v>
      </c>
      <c r="G10" s="2" t="s">
        <v>6</v>
      </c>
      <c r="H10" s="2" t="s">
        <v>2</v>
      </c>
    </row>
    <row r="11" spans="5:8" ht="12.75">
      <c r="E11" s="2" t="s">
        <v>7</v>
      </c>
      <c r="F11" s="2" t="s">
        <v>3</v>
      </c>
      <c r="G11" s="2" t="s">
        <v>7</v>
      </c>
      <c r="H11" s="2" t="s">
        <v>3</v>
      </c>
    </row>
    <row r="12" spans="5:8" ht="12.75">
      <c r="E12" s="2" t="s">
        <v>10</v>
      </c>
      <c r="F12" s="2" t="s">
        <v>10</v>
      </c>
      <c r="G12" s="2" t="s">
        <v>8</v>
      </c>
      <c r="H12" s="2" t="s">
        <v>4</v>
      </c>
    </row>
    <row r="13" spans="5:8" ht="12.75">
      <c r="E13" s="2" t="s">
        <v>163</v>
      </c>
      <c r="F13" s="2" t="s">
        <v>164</v>
      </c>
      <c r="G13" s="2" t="s">
        <v>163</v>
      </c>
      <c r="H13" s="2" t="s">
        <v>164</v>
      </c>
    </row>
    <row r="14" spans="5:8" ht="12.75">
      <c r="E14" s="2" t="s">
        <v>5</v>
      </c>
      <c r="F14" s="2" t="s">
        <v>5</v>
      </c>
      <c r="G14" s="2" t="s">
        <v>5</v>
      </c>
      <c r="H14" s="2" t="s">
        <v>5</v>
      </c>
    </row>
    <row r="16" spans="1:8" ht="12.75">
      <c r="A16" t="s">
        <v>22</v>
      </c>
      <c r="B16" t="s">
        <v>12</v>
      </c>
      <c r="E16" s="4">
        <v>34963</v>
      </c>
      <c r="F16" s="2" t="s">
        <v>100</v>
      </c>
      <c r="G16" s="4">
        <f>35219+30782+34963</f>
        <v>100964</v>
      </c>
      <c r="H16" s="2" t="s">
        <v>100</v>
      </c>
    </row>
    <row r="18" spans="1:8" ht="12.75">
      <c r="A18" t="s">
        <v>24</v>
      </c>
      <c r="B18" t="s">
        <v>13</v>
      </c>
      <c r="E18" s="16">
        <v>28</v>
      </c>
      <c r="F18" s="2" t="s">
        <v>100</v>
      </c>
      <c r="G18" s="16">
        <f>29+13+28</f>
        <v>70</v>
      </c>
      <c r="H18" s="2" t="s">
        <v>100</v>
      </c>
    </row>
    <row r="19" ht="12.75">
      <c r="H19" s="2" t="s">
        <v>111</v>
      </c>
    </row>
    <row r="20" spans="1:8" ht="12.75">
      <c r="A20" t="s">
        <v>25</v>
      </c>
      <c r="B20" t="s">
        <v>14</v>
      </c>
      <c r="E20" s="4">
        <v>802</v>
      </c>
      <c r="F20" s="2" t="s">
        <v>100</v>
      </c>
      <c r="G20" s="4">
        <f>339+1008+802</f>
        <v>2149</v>
      </c>
      <c r="H20" s="2" t="s">
        <v>100</v>
      </c>
    </row>
    <row r="21" spans="2:8" ht="12.75">
      <c r="B21" t="s">
        <v>15</v>
      </c>
      <c r="H21" s="2" t="s">
        <v>111</v>
      </c>
    </row>
    <row r="22" ht="12.75">
      <c r="H22" s="2" t="s">
        <v>111</v>
      </c>
    </row>
    <row r="23" spans="1:8" ht="12.75">
      <c r="A23" t="s">
        <v>23</v>
      </c>
      <c r="B23" t="s">
        <v>16</v>
      </c>
      <c r="E23" s="4">
        <v>6873</v>
      </c>
      <c r="F23" s="2" t="s">
        <v>100</v>
      </c>
      <c r="G23" s="4">
        <f>8220+4779+6873</f>
        <v>19872</v>
      </c>
      <c r="H23" s="2" t="s">
        <v>100</v>
      </c>
    </row>
    <row r="24" spans="2:8" ht="12.75">
      <c r="B24" t="s">
        <v>17</v>
      </c>
      <c r="H24" s="2" t="s">
        <v>111</v>
      </c>
    </row>
    <row r="25" spans="2:8" ht="12.75">
      <c r="B25" t="s">
        <v>18</v>
      </c>
      <c r="H25" s="2" t="s">
        <v>111</v>
      </c>
    </row>
    <row r="26" spans="2:8" ht="12.75">
      <c r="B26" t="s">
        <v>19</v>
      </c>
      <c r="H26" s="2" t="s">
        <v>111</v>
      </c>
    </row>
    <row r="27" spans="2:8" ht="12.75">
      <c r="B27" t="s">
        <v>20</v>
      </c>
      <c r="H27" s="2" t="s">
        <v>111</v>
      </c>
    </row>
    <row r="28" ht="12.75">
      <c r="H28" s="2" t="s">
        <v>111</v>
      </c>
    </row>
    <row r="29" spans="1:8" ht="12.75">
      <c r="A29" t="s">
        <v>24</v>
      </c>
      <c r="B29" t="s">
        <v>21</v>
      </c>
      <c r="E29" s="16">
        <v>96</v>
      </c>
      <c r="F29" s="2" t="s">
        <v>100</v>
      </c>
      <c r="G29" s="16">
        <f>57+57+96</f>
        <v>210</v>
      </c>
      <c r="H29" s="2" t="s">
        <v>100</v>
      </c>
    </row>
    <row r="30" ht="12.75">
      <c r="H30" s="2" t="s">
        <v>111</v>
      </c>
    </row>
    <row r="31" spans="1:8" ht="12.75">
      <c r="A31" t="s">
        <v>25</v>
      </c>
      <c r="B31" t="s">
        <v>26</v>
      </c>
      <c r="E31" s="4">
        <v>2356</v>
      </c>
      <c r="F31" s="2" t="s">
        <v>100</v>
      </c>
      <c r="G31" s="4">
        <f>1614+1885+2356</f>
        <v>5855</v>
      </c>
      <c r="H31" s="2" t="s">
        <v>100</v>
      </c>
    </row>
    <row r="32" ht="12.75">
      <c r="H32" s="2" t="s">
        <v>111</v>
      </c>
    </row>
    <row r="33" spans="1:8" ht="12.75">
      <c r="A33" t="s">
        <v>27</v>
      </c>
      <c r="B33" t="s">
        <v>28</v>
      </c>
      <c r="E33" s="15" t="s">
        <v>102</v>
      </c>
      <c r="F33" s="2" t="s">
        <v>100</v>
      </c>
      <c r="G33">
        <v>0</v>
      </c>
      <c r="H33" s="2" t="s">
        <v>100</v>
      </c>
    </row>
    <row r="34" ht="12.75">
      <c r="H34" s="2" t="s">
        <v>111</v>
      </c>
    </row>
    <row r="35" spans="1:8" ht="12.75">
      <c r="A35" t="s">
        <v>29</v>
      </c>
      <c r="B35" t="s">
        <v>30</v>
      </c>
      <c r="E35" s="4">
        <v>4421</v>
      </c>
      <c r="F35" s="2" t="s">
        <v>100</v>
      </c>
      <c r="G35" s="4">
        <f>G23-G29-G31-G33</f>
        <v>13807</v>
      </c>
      <c r="H35" s="2" t="s">
        <v>100</v>
      </c>
    </row>
    <row r="36" spans="2:8" ht="12.75">
      <c r="B36" t="s">
        <v>31</v>
      </c>
      <c r="H36" s="2" t="s">
        <v>111</v>
      </c>
    </row>
    <row r="37" spans="2:8" ht="12.75">
      <c r="B37" t="s">
        <v>32</v>
      </c>
      <c r="H37" s="2" t="s">
        <v>111</v>
      </c>
    </row>
    <row r="38" spans="2:8" ht="12.75">
      <c r="B38" t="s">
        <v>33</v>
      </c>
      <c r="H38" s="2" t="s">
        <v>111</v>
      </c>
    </row>
    <row r="39" spans="2:8" ht="12.75">
      <c r="B39" t="s">
        <v>39</v>
      </c>
      <c r="H39" s="2" t="s">
        <v>111</v>
      </c>
    </row>
    <row r="40" ht="12.75">
      <c r="H40" s="2" t="s">
        <v>111</v>
      </c>
    </row>
    <row r="41" spans="1:8" ht="12.75">
      <c r="A41" t="s">
        <v>34</v>
      </c>
      <c r="B41" t="s">
        <v>35</v>
      </c>
      <c r="E41" s="6">
        <v>0</v>
      </c>
      <c r="F41" s="2" t="s">
        <v>100</v>
      </c>
      <c r="G41">
        <v>0</v>
      </c>
      <c r="H41" s="2" t="s">
        <v>100</v>
      </c>
    </row>
    <row r="42" spans="2:8" ht="12.75">
      <c r="B42" t="s">
        <v>36</v>
      </c>
      <c r="H42" s="6" t="s">
        <v>111</v>
      </c>
    </row>
    <row r="43" ht="12.75">
      <c r="H43" s="2" t="s">
        <v>111</v>
      </c>
    </row>
    <row r="44" spans="1:8" ht="12.75">
      <c r="A44" t="s">
        <v>37</v>
      </c>
      <c r="B44" t="s">
        <v>38</v>
      </c>
      <c r="E44" s="4">
        <f>E35</f>
        <v>4421</v>
      </c>
      <c r="F44" s="2" t="s">
        <v>100</v>
      </c>
      <c r="G44" s="4">
        <f>G35</f>
        <v>13807</v>
      </c>
      <c r="H44" s="21" t="str">
        <f>H35</f>
        <v>NA</v>
      </c>
    </row>
    <row r="45" spans="2:8" ht="12.75">
      <c r="B45" t="s">
        <v>39</v>
      </c>
      <c r="H45" s="2" t="s">
        <v>111</v>
      </c>
    </row>
    <row r="46" ht="12.75">
      <c r="H46" s="2" t="s">
        <v>111</v>
      </c>
    </row>
    <row r="47" spans="1:8" ht="12.75">
      <c r="A47" t="s">
        <v>40</v>
      </c>
      <c r="B47" t="s">
        <v>41</v>
      </c>
      <c r="E47" s="16">
        <v>-657</v>
      </c>
      <c r="F47" s="2" t="s">
        <v>100</v>
      </c>
      <c r="G47" s="16">
        <f>-(1423+490+657)</f>
        <v>-2570</v>
      </c>
      <c r="H47" s="2" t="s">
        <v>100</v>
      </c>
    </row>
    <row r="48" ht="12.75">
      <c r="H48" s="2" t="s">
        <v>111</v>
      </c>
    </row>
    <row r="49" spans="1:8" ht="12.75">
      <c r="A49" s="6" t="s">
        <v>215</v>
      </c>
      <c r="B49" t="s">
        <v>216</v>
      </c>
      <c r="E49" s="4">
        <f>E44+E47</f>
        <v>3764</v>
      </c>
      <c r="F49" s="2" t="s">
        <v>100</v>
      </c>
      <c r="G49" s="4">
        <f>G44+G47</f>
        <v>11237</v>
      </c>
      <c r="H49" s="2" t="s">
        <v>100</v>
      </c>
    </row>
    <row r="50" spans="2:8" ht="12.75">
      <c r="B50" t="s">
        <v>43</v>
      </c>
      <c r="H50" s="2" t="s">
        <v>111</v>
      </c>
    </row>
    <row r="51" ht="12.75">
      <c r="H51" s="2" t="s">
        <v>111</v>
      </c>
    </row>
    <row r="52" spans="2:8" ht="12.75">
      <c r="B52" t="s">
        <v>44</v>
      </c>
      <c r="E52" s="15" t="s">
        <v>102</v>
      </c>
      <c r="F52" s="2" t="s">
        <v>100</v>
      </c>
      <c r="G52">
        <v>0</v>
      </c>
      <c r="H52" s="2" t="s">
        <v>100</v>
      </c>
    </row>
    <row r="53" ht="12.75">
      <c r="H53" s="2" t="s">
        <v>111</v>
      </c>
    </row>
    <row r="54" spans="1:8" ht="12.75">
      <c r="A54" t="s">
        <v>45</v>
      </c>
      <c r="B54" t="s">
        <v>42</v>
      </c>
      <c r="E54" s="4">
        <f>E49</f>
        <v>3764</v>
      </c>
      <c r="F54" s="2" t="s">
        <v>100</v>
      </c>
      <c r="G54" s="4">
        <f>G49</f>
        <v>11237</v>
      </c>
      <c r="H54" s="21" t="str">
        <f>H49</f>
        <v>NA</v>
      </c>
    </row>
    <row r="55" spans="2:8" ht="12.75">
      <c r="B55" t="s">
        <v>46</v>
      </c>
      <c r="H55" s="2" t="s">
        <v>111</v>
      </c>
    </row>
    <row r="56" ht="12.75">
      <c r="B56" t="s">
        <v>47</v>
      </c>
    </row>
    <row r="58" spans="1:8" ht="12.75">
      <c r="A58" t="s">
        <v>49</v>
      </c>
      <c r="B58" t="s">
        <v>218</v>
      </c>
      <c r="E58">
        <v>0</v>
      </c>
      <c r="F58" s="2" t="s">
        <v>100</v>
      </c>
      <c r="G58">
        <v>0</v>
      </c>
      <c r="H58" s="2" t="s">
        <v>100</v>
      </c>
    </row>
    <row r="59" spans="2:8" ht="12.75">
      <c r="B59" t="s">
        <v>52</v>
      </c>
      <c r="E59">
        <v>0</v>
      </c>
      <c r="F59" s="2" t="s">
        <v>100</v>
      </c>
      <c r="G59">
        <v>0</v>
      </c>
      <c r="H59" s="2" t="s">
        <v>100</v>
      </c>
    </row>
    <row r="60" spans="2:8" ht="12.75">
      <c r="B60" t="s">
        <v>50</v>
      </c>
      <c r="E60">
        <v>0</v>
      </c>
      <c r="F60" s="2" t="s">
        <v>100</v>
      </c>
      <c r="G60">
        <v>0</v>
      </c>
      <c r="H60" s="2" t="s">
        <v>100</v>
      </c>
    </row>
    <row r="61" spans="2:8" ht="12.75">
      <c r="B61" t="s">
        <v>51</v>
      </c>
      <c r="H61" s="2" t="s">
        <v>111</v>
      </c>
    </row>
    <row r="62" ht="12.75">
      <c r="H62" s="2" t="s">
        <v>111</v>
      </c>
    </row>
    <row r="63" spans="1:8" ht="12.75">
      <c r="A63" t="s">
        <v>217</v>
      </c>
      <c r="B63" t="s">
        <v>53</v>
      </c>
      <c r="E63" s="4">
        <v>3764</v>
      </c>
      <c r="F63" s="2" t="s">
        <v>100</v>
      </c>
      <c r="G63" s="4">
        <v>11237</v>
      </c>
      <c r="H63" s="2" t="s">
        <v>100</v>
      </c>
    </row>
    <row r="64" spans="2:8" ht="12.75">
      <c r="B64" t="s">
        <v>54</v>
      </c>
      <c r="H64" s="2" t="s">
        <v>111</v>
      </c>
    </row>
    <row r="65" spans="2:8" ht="12.75">
      <c r="B65" t="s">
        <v>55</v>
      </c>
      <c r="H65" s="2" t="s">
        <v>111</v>
      </c>
    </row>
    <row r="66" ht="12.75">
      <c r="H66" s="2" t="s">
        <v>111</v>
      </c>
    </row>
    <row r="67" spans="1:8" ht="12.75">
      <c r="A67" t="s">
        <v>56</v>
      </c>
      <c r="B67" t="s">
        <v>57</v>
      </c>
      <c r="H67" s="2" t="s">
        <v>111</v>
      </c>
    </row>
    <row r="68" spans="2:8" ht="12.75">
      <c r="B68" t="s">
        <v>58</v>
      </c>
      <c r="H68" s="2" t="s">
        <v>111</v>
      </c>
    </row>
    <row r="69" spans="2:8" ht="12.75">
      <c r="B69" t="s">
        <v>59</v>
      </c>
      <c r="H69" s="2" t="s">
        <v>111</v>
      </c>
    </row>
    <row r="70" ht="12.75">
      <c r="H70" s="2" t="s">
        <v>111</v>
      </c>
    </row>
    <row r="71" spans="2:8" ht="12.75">
      <c r="B71" t="s">
        <v>219</v>
      </c>
      <c r="E71" s="25">
        <f>E63*1000/51576000*100</f>
        <v>7.297968047153715</v>
      </c>
      <c r="F71" s="2" t="s">
        <v>100</v>
      </c>
      <c r="G71" s="25">
        <f>G63*1000/51576000*100</f>
        <v>21.787265394757252</v>
      </c>
      <c r="H71" s="2" t="s">
        <v>100</v>
      </c>
    </row>
    <row r="72" spans="2:8" ht="12.75">
      <c r="B72" t="s">
        <v>60</v>
      </c>
      <c r="H72" s="2" t="s">
        <v>111</v>
      </c>
    </row>
    <row r="73" ht="12.75">
      <c r="H73" s="2" t="s">
        <v>111</v>
      </c>
    </row>
    <row r="74" ht="12.75">
      <c r="H74" s="2" t="s">
        <v>111</v>
      </c>
    </row>
    <row r="75" spans="2:8" ht="12.75">
      <c r="B75" t="s">
        <v>171</v>
      </c>
      <c r="E75" s="25">
        <f>(E63*1000+34524)/54301000*100</f>
        <v>6.9953113202335135</v>
      </c>
      <c r="F75" s="2" t="s">
        <v>100</v>
      </c>
      <c r="G75" s="25">
        <f>(G63*1000+34524)/54301000*100</f>
        <v>20.75748881236073</v>
      </c>
      <c r="H75" s="2" t="s">
        <v>100</v>
      </c>
    </row>
    <row r="76" spans="2:8" ht="12.75">
      <c r="B76" t="s">
        <v>61</v>
      </c>
      <c r="H76" s="2" t="s">
        <v>111</v>
      </c>
    </row>
    <row r="77" ht="12.75">
      <c r="H77" s="2" t="s">
        <v>111</v>
      </c>
    </row>
    <row r="78" spans="1:8" ht="12.75">
      <c r="A78" t="s">
        <v>103</v>
      </c>
      <c r="B78" t="s">
        <v>109</v>
      </c>
      <c r="E78" s="2">
        <v>10</v>
      </c>
      <c r="F78" s="2" t="s">
        <v>100</v>
      </c>
      <c r="G78" s="2">
        <v>10</v>
      </c>
      <c r="H78" s="2" t="s">
        <v>100</v>
      </c>
    </row>
    <row r="80" spans="1:8" ht="12.75">
      <c r="A80" t="s">
        <v>24</v>
      </c>
      <c r="B80" t="s">
        <v>104</v>
      </c>
      <c r="E80" s="2" t="s">
        <v>172</v>
      </c>
      <c r="F80" s="2" t="s">
        <v>100</v>
      </c>
      <c r="G80" s="2" t="s">
        <v>172</v>
      </c>
      <c r="H80" s="2" t="s">
        <v>100</v>
      </c>
    </row>
    <row r="81" spans="5:8" ht="12.75">
      <c r="E81" s="2" t="s">
        <v>173</v>
      </c>
      <c r="F81" t="s">
        <v>111</v>
      </c>
      <c r="G81" s="2" t="s">
        <v>173</v>
      </c>
      <c r="H81" s="6" t="s">
        <v>111</v>
      </c>
    </row>
    <row r="82" spans="5:8" ht="12.75">
      <c r="E82" s="2"/>
      <c r="G82" s="2"/>
      <c r="H82" s="2"/>
    </row>
    <row r="83" spans="5:8" ht="12.75">
      <c r="E83" s="2"/>
      <c r="G83" s="2"/>
      <c r="H83" s="2"/>
    </row>
    <row r="85" spans="1:7" ht="12.75">
      <c r="A85" s="3"/>
      <c r="E85" s="2" t="s">
        <v>105</v>
      </c>
      <c r="G85" s="2" t="s">
        <v>107</v>
      </c>
    </row>
    <row r="86" spans="5:7" ht="12.75">
      <c r="E86" s="18" t="s">
        <v>106</v>
      </c>
      <c r="G86" s="17" t="s">
        <v>108</v>
      </c>
    </row>
    <row r="88" spans="1:7" ht="12.75">
      <c r="A88" s="3">
        <v>5</v>
      </c>
      <c r="B88" t="s">
        <v>110</v>
      </c>
      <c r="E88" s="19">
        <v>2.31</v>
      </c>
      <c r="G88" s="19">
        <v>2.2</v>
      </c>
    </row>
    <row r="89" ht="12.75">
      <c r="G89" t="s">
        <v>111</v>
      </c>
    </row>
  </sheetData>
  <mergeCells count="4">
    <mergeCell ref="A5:H5"/>
    <mergeCell ref="A1:H1"/>
    <mergeCell ref="A2:H2"/>
    <mergeCell ref="A4:H4"/>
  </mergeCells>
  <printOptions/>
  <pageMargins left="0.5" right="0.5" top="0.75" bottom="0.75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 topLeftCell="A113">
      <selection activeCell="C123" sqref="C123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7.8515625" style="0" customWidth="1"/>
    <col min="4" max="4" width="11.28125" style="0" customWidth="1"/>
    <col min="5" max="5" width="10.421875" style="0" customWidth="1"/>
    <col min="6" max="6" width="2.7109375" style="0" customWidth="1"/>
    <col min="7" max="7" width="11.57421875" style="0" customWidth="1"/>
    <col min="8" max="8" width="3.00390625" style="0" customWidth="1"/>
    <col min="9" max="9" width="14.421875" style="0" customWidth="1"/>
    <col min="10" max="10" width="21.00390625" style="0" customWidth="1"/>
    <col min="11" max="11" width="15.140625" style="0" customWidth="1"/>
  </cols>
  <sheetData>
    <row r="1" spans="1:10" ht="18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3" t="s">
        <v>186</v>
      </c>
      <c r="B2" s="43"/>
      <c r="C2" s="43"/>
      <c r="D2" s="43"/>
      <c r="E2" s="43"/>
      <c r="F2" s="43"/>
      <c r="G2" s="43"/>
      <c r="H2" s="43"/>
      <c r="I2" s="43"/>
      <c r="J2" s="43"/>
    </row>
    <row r="3" ht="12.75">
      <c r="A3" t="s">
        <v>111</v>
      </c>
    </row>
    <row r="5" spans="1:11" ht="12.75">
      <c r="A5" s="1" t="s">
        <v>187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2">
        <v>1</v>
      </c>
      <c r="B7" s="1" t="s">
        <v>128</v>
      </c>
      <c r="C7" s="1"/>
      <c r="D7" s="1"/>
      <c r="E7" s="1"/>
      <c r="F7" s="1"/>
      <c r="G7" s="1"/>
      <c r="H7" s="1"/>
      <c r="I7" s="1"/>
      <c r="J7" s="1"/>
      <c r="K7" s="1"/>
    </row>
    <row r="9" spans="1:2" ht="12.75">
      <c r="A9" s="3"/>
      <c r="B9" t="s">
        <v>155</v>
      </c>
    </row>
    <row r="10" spans="1:2" ht="12.75">
      <c r="A10" s="3"/>
      <c r="B10" t="s">
        <v>156</v>
      </c>
    </row>
    <row r="11" ht="12.75">
      <c r="A11" s="3"/>
    </row>
    <row r="12" spans="1:2" ht="12.75">
      <c r="A12" s="22">
        <v>2</v>
      </c>
      <c r="B12" s="1" t="s">
        <v>129</v>
      </c>
    </row>
    <row r="13" ht="12.75">
      <c r="A13" s="3"/>
    </row>
    <row r="14" spans="1:2" ht="12.75">
      <c r="A14" s="3"/>
      <c r="B14" t="s">
        <v>188</v>
      </c>
    </row>
    <row r="15" ht="12.75">
      <c r="A15" s="3"/>
    </row>
    <row r="16" spans="1:2" ht="12.75">
      <c r="A16" s="22">
        <v>3</v>
      </c>
      <c r="B16" s="1" t="s">
        <v>130</v>
      </c>
    </row>
    <row r="17" ht="12.75">
      <c r="A17" s="3"/>
    </row>
    <row r="18" spans="1:2" ht="12.75">
      <c r="A18" s="3"/>
      <c r="B18" t="s">
        <v>189</v>
      </c>
    </row>
    <row r="19" ht="12.75">
      <c r="A19" s="3"/>
    </row>
    <row r="20" spans="1:2" ht="12.75">
      <c r="A20" s="22">
        <v>4</v>
      </c>
      <c r="B20" s="1" t="s">
        <v>41</v>
      </c>
    </row>
    <row r="21" ht="12.75">
      <c r="A21" s="22"/>
    </row>
    <row r="22" spans="1:9" ht="12.75">
      <c r="A22" s="3"/>
      <c r="B22" s="1"/>
      <c r="E22" s="2" t="s">
        <v>149</v>
      </c>
      <c r="F22" s="2"/>
      <c r="G22" s="2" t="s">
        <v>157</v>
      </c>
      <c r="H22" s="2"/>
      <c r="I22" s="7"/>
    </row>
    <row r="23" spans="1:9" ht="12.75">
      <c r="A23" s="3"/>
      <c r="E23" s="2" t="s">
        <v>150</v>
      </c>
      <c r="F23" s="2"/>
      <c r="G23" s="2" t="s">
        <v>151</v>
      </c>
      <c r="H23" s="2"/>
      <c r="I23" s="7"/>
    </row>
    <row r="24" spans="1:9" ht="12.75">
      <c r="A24" s="3"/>
      <c r="E24" s="2"/>
      <c r="F24" s="2"/>
      <c r="G24" s="2"/>
      <c r="H24" s="2"/>
      <c r="I24" s="7"/>
    </row>
    <row r="25" spans="1:9" ht="12.75">
      <c r="A25" s="3"/>
      <c r="E25" s="2" t="s">
        <v>165</v>
      </c>
      <c r="F25" s="2"/>
      <c r="G25" s="2" t="s">
        <v>165</v>
      </c>
      <c r="H25" s="2"/>
      <c r="I25" s="7"/>
    </row>
    <row r="26" spans="1:9" ht="12.75">
      <c r="A26" s="3"/>
      <c r="E26" s="2" t="s">
        <v>127</v>
      </c>
      <c r="F26" s="2"/>
      <c r="G26" s="2" t="s">
        <v>127</v>
      </c>
      <c r="H26" s="2"/>
      <c r="I26" s="7"/>
    </row>
    <row r="27" spans="1:9" ht="12.75">
      <c r="A27" s="3"/>
      <c r="E27" s="3"/>
      <c r="F27" s="3"/>
      <c r="G27" s="31"/>
      <c r="H27" s="31"/>
      <c r="I27" s="27"/>
    </row>
    <row r="28" spans="1:9" ht="12.75">
      <c r="A28" s="3"/>
      <c r="D28" t="s">
        <v>148</v>
      </c>
      <c r="E28" s="6">
        <v>647</v>
      </c>
      <c r="F28" s="2"/>
      <c r="G28" s="32">
        <f>1469+647</f>
        <v>2116</v>
      </c>
      <c r="H28" s="33"/>
      <c r="I28" s="28"/>
    </row>
    <row r="29" spans="1:9" ht="12.75">
      <c r="A29" s="3"/>
      <c r="D29" t="s">
        <v>126</v>
      </c>
      <c r="E29" s="6">
        <v>10</v>
      </c>
      <c r="F29" s="32"/>
      <c r="G29" s="32">
        <v>454</v>
      </c>
      <c r="H29" s="33"/>
      <c r="I29" s="28"/>
    </row>
    <row r="30" spans="1:9" ht="13.5" thickBot="1">
      <c r="A30" s="3"/>
      <c r="E30" s="26">
        <f>SUM(E28:E29)</f>
        <v>657</v>
      </c>
      <c r="F30" s="7"/>
      <c r="G30" s="34">
        <f>SUM(G28:G29)</f>
        <v>2570</v>
      </c>
      <c r="H30" s="35"/>
      <c r="I30" s="28"/>
    </row>
    <row r="31" spans="1:6" ht="13.5" thickTop="1">
      <c r="A31" s="3"/>
      <c r="E31" s="36"/>
      <c r="F31" s="36"/>
    </row>
    <row r="32" spans="1:6" ht="12.75">
      <c r="A32" s="3"/>
      <c r="B32" t="s">
        <v>158</v>
      </c>
      <c r="E32" s="36"/>
      <c r="F32" s="36"/>
    </row>
    <row r="33" spans="1:6" ht="12.75">
      <c r="A33" s="3"/>
      <c r="B33" t="s">
        <v>159</v>
      </c>
      <c r="E33" s="36"/>
      <c r="F33" s="36"/>
    </row>
    <row r="34" spans="1:6" ht="12.75">
      <c r="A34" s="3"/>
      <c r="E34" s="36"/>
      <c r="F34" s="36"/>
    </row>
    <row r="35" spans="1:6" ht="12.75">
      <c r="A35" s="22">
        <v>5</v>
      </c>
      <c r="B35" s="1" t="s">
        <v>131</v>
      </c>
      <c r="E35" s="36"/>
      <c r="F35" s="36"/>
    </row>
    <row r="36" spans="1:2" ht="12.75">
      <c r="A36" s="3"/>
      <c r="B36" t="s">
        <v>111</v>
      </c>
    </row>
    <row r="37" spans="1:2" ht="12.75">
      <c r="A37" s="3"/>
      <c r="B37" t="s">
        <v>190</v>
      </c>
    </row>
    <row r="38" ht="12.75">
      <c r="A38" s="3"/>
    </row>
    <row r="39" spans="1:2" ht="12.75">
      <c r="A39" s="22">
        <v>6</v>
      </c>
      <c r="B39" s="1" t="s">
        <v>133</v>
      </c>
    </row>
    <row r="40" ht="12.75">
      <c r="B40" t="s">
        <v>132</v>
      </c>
    </row>
    <row r="41" spans="1:2" ht="12.75">
      <c r="A41" s="3"/>
      <c r="B41" t="s">
        <v>191</v>
      </c>
    </row>
    <row r="42" ht="12.75">
      <c r="A42" s="3"/>
    </row>
    <row r="43" spans="1:2" ht="12.75">
      <c r="A43" s="22">
        <v>7</v>
      </c>
      <c r="B43" s="1" t="s">
        <v>134</v>
      </c>
    </row>
    <row r="45" ht="12.75">
      <c r="B45" t="s">
        <v>174</v>
      </c>
    </row>
    <row r="47" spans="2:10" ht="12.75">
      <c r="B47" s="29"/>
      <c r="C47" s="7"/>
      <c r="E47" s="2" t="s">
        <v>149</v>
      </c>
      <c r="F47" s="2"/>
      <c r="G47" s="2" t="s">
        <v>157</v>
      </c>
      <c r="H47" s="7"/>
      <c r="I47" s="7"/>
      <c r="J47" s="7"/>
    </row>
    <row r="48" spans="2:10" ht="12.75">
      <c r="B48" s="9"/>
      <c r="C48" s="7"/>
      <c r="E48" s="2" t="s">
        <v>150</v>
      </c>
      <c r="F48" s="2"/>
      <c r="G48" s="2" t="s">
        <v>151</v>
      </c>
      <c r="H48" s="7"/>
      <c r="I48" s="7"/>
      <c r="J48" s="7"/>
    </row>
    <row r="49" spans="2:10" ht="12.75">
      <c r="B49" s="9"/>
      <c r="C49" s="7"/>
      <c r="E49" s="2"/>
      <c r="F49" s="2"/>
      <c r="G49" s="2"/>
      <c r="H49" s="7"/>
      <c r="I49" s="7"/>
      <c r="J49" s="7"/>
    </row>
    <row r="50" spans="2:10" ht="12.75">
      <c r="B50" s="9"/>
      <c r="C50" s="9"/>
      <c r="E50" s="2" t="s">
        <v>165</v>
      </c>
      <c r="F50" s="2"/>
      <c r="G50" s="2" t="s">
        <v>165</v>
      </c>
      <c r="H50" s="36"/>
      <c r="I50" s="20"/>
      <c r="J50" s="20"/>
    </row>
    <row r="51" spans="2:10" ht="12.75">
      <c r="B51" s="9"/>
      <c r="C51" s="9"/>
      <c r="E51" s="2" t="s">
        <v>127</v>
      </c>
      <c r="F51" s="2"/>
      <c r="G51" s="2" t="s">
        <v>127</v>
      </c>
      <c r="H51" s="9"/>
      <c r="I51" s="9"/>
      <c r="J51" s="9"/>
    </row>
    <row r="52" spans="2:10" ht="12.75">
      <c r="B52" s="9"/>
      <c r="C52" s="9"/>
      <c r="E52" s="3"/>
      <c r="F52" s="3"/>
      <c r="G52" s="31"/>
      <c r="H52" s="9"/>
      <c r="I52" s="9"/>
      <c r="J52" s="9"/>
    </row>
    <row r="53" spans="2:10" ht="12.75">
      <c r="B53" s="9"/>
      <c r="C53" s="9" t="s">
        <v>175</v>
      </c>
      <c r="E53" s="6">
        <v>0</v>
      </c>
      <c r="F53" s="2"/>
      <c r="G53" s="32">
        <v>3704</v>
      </c>
      <c r="H53" s="9"/>
      <c r="I53" s="9"/>
      <c r="J53" s="9"/>
    </row>
    <row r="54" spans="2:10" ht="12.75">
      <c r="B54" s="9"/>
      <c r="C54" s="9" t="s">
        <v>176</v>
      </c>
      <c r="E54" s="6">
        <v>846</v>
      </c>
      <c r="F54" s="2"/>
      <c r="G54" s="32">
        <v>1473</v>
      </c>
      <c r="H54" s="9"/>
      <c r="I54" s="9"/>
      <c r="J54" s="9"/>
    </row>
    <row r="55" spans="2:10" ht="12.75">
      <c r="B55" s="9"/>
      <c r="C55" s="9" t="s">
        <v>177</v>
      </c>
      <c r="E55" s="6">
        <v>174</v>
      </c>
      <c r="F55" s="32"/>
      <c r="G55" s="32">
        <v>522</v>
      </c>
      <c r="H55" s="9"/>
      <c r="I55" s="9"/>
      <c r="J55" s="9"/>
    </row>
    <row r="56" spans="2:10" ht="12.75">
      <c r="B56" s="27"/>
      <c r="C56" s="9"/>
      <c r="E56" s="28"/>
      <c r="F56" s="7"/>
      <c r="G56" s="35"/>
      <c r="H56" s="9"/>
      <c r="I56" s="7"/>
      <c r="J56" s="9"/>
    </row>
    <row r="57" spans="2:10" ht="12.75">
      <c r="B57" s="9"/>
      <c r="C57" s="9"/>
      <c r="D57" s="7"/>
      <c r="E57" s="9"/>
      <c r="F57" s="9"/>
      <c r="G57" s="2"/>
      <c r="H57" s="9"/>
      <c r="I57" s="7"/>
      <c r="J57" s="9"/>
    </row>
    <row r="58" spans="2:10" ht="12.75">
      <c r="B58" s="9" t="s">
        <v>192</v>
      </c>
      <c r="C58" s="9"/>
      <c r="D58" s="7"/>
      <c r="E58" s="9"/>
      <c r="F58" s="9"/>
      <c r="G58" s="9"/>
      <c r="H58" s="9"/>
      <c r="I58" s="7"/>
      <c r="J58" s="9"/>
    </row>
    <row r="59" spans="2:10" ht="12.75">
      <c r="B59" s="9"/>
      <c r="C59" s="9"/>
      <c r="D59" s="7"/>
      <c r="E59" s="9"/>
      <c r="F59" s="9"/>
      <c r="G59" s="9"/>
      <c r="H59" s="9"/>
      <c r="I59" s="7"/>
      <c r="J59" s="9"/>
    </row>
    <row r="60" spans="2:10" ht="12.75">
      <c r="B60" s="9"/>
      <c r="C60" s="9"/>
      <c r="D60" s="7"/>
      <c r="E60" s="9"/>
      <c r="F60" s="9"/>
      <c r="G60" s="2" t="s">
        <v>127</v>
      </c>
      <c r="H60" s="9"/>
      <c r="I60" s="7"/>
      <c r="J60" s="9"/>
    </row>
    <row r="61" spans="2:10" ht="12.75">
      <c r="B61" s="28" t="s">
        <v>220</v>
      </c>
      <c r="C61" s="9" t="s">
        <v>180</v>
      </c>
      <c r="D61" s="7"/>
      <c r="E61" s="9"/>
      <c r="F61" s="9"/>
      <c r="G61" s="32">
        <v>3999</v>
      </c>
      <c r="H61" s="9"/>
      <c r="I61" s="7"/>
      <c r="J61" s="9"/>
    </row>
    <row r="62" spans="2:10" ht="12.75">
      <c r="B62" s="28" t="s">
        <v>178</v>
      </c>
      <c r="C62" s="9" t="s">
        <v>181</v>
      </c>
      <c r="D62" s="20"/>
      <c r="E62" s="8"/>
      <c r="F62" s="8"/>
      <c r="G62" s="32">
        <v>3999</v>
      </c>
      <c r="H62" s="20"/>
      <c r="I62" s="20"/>
      <c r="J62" s="9"/>
    </row>
    <row r="63" spans="2:10" ht="12.75">
      <c r="B63" s="28" t="s">
        <v>179</v>
      </c>
      <c r="C63" s="9" t="s">
        <v>182</v>
      </c>
      <c r="D63" s="9"/>
      <c r="E63" s="9"/>
      <c r="F63" s="9"/>
      <c r="G63" s="32">
        <v>3857</v>
      </c>
      <c r="H63" s="9"/>
      <c r="I63" s="9"/>
      <c r="J63" s="9"/>
    </row>
    <row r="64" spans="2:9" ht="12.75">
      <c r="B64" s="9"/>
      <c r="C64" s="9"/>
      <c r="D64" s="9"/>
      <c r="E64" s="9"/>
      <c r="F64" s="9"/>
      <c r="G64" s="9"/>
      <c r="H64" s="9"/>
      <c r="I64" s="9"/>
    </row>
    <row r="65" spans="1:9" ht="12.75">
      <c r="A65" s="22">
        <v>8</v>
      </c>
      <c r="B65" s="23" t="s">
        <v>135</v>
      </c>
      <c r="C65" s="9"/>
      <c r="D65" s="9"/>
      <c r="E65" s="9"/>
      <c r="F65" s="9"/>
      <c r="G65" s="9"/>
      <c r="H65" s="9"/>
      <c r="I65" s="9"/>
    </row>
    <row r="67" spans="1:2" ht="12.75">
      <c r="A67" s="3"/>
      <c r="B67" t="s">
        <v>193</v>
      </c>
    </row>
    <row r="69" spans="1:2" ht="12.75">
      <c r="A69" s="22">
        <v>9</v>
      </c>
      <c r="B69" s="1" t="s">
        <v>136</v>
      </c>
    </row>
    <row r="71" spans="1:2" ht="12.75">
      <c r="A71" s="24"/>
      <c r="B71" t="s">
        <v>194</v>
      </c>
    </row>
    <row r="72" spans="1:2" ht="12.75">
      <c r="A72" s="3"/>
      <c r="B72" t="s">
        <v>195</v>
      </c>
    </row>
    <row r="73" spans="1:2" ht="12.75">
      <c r="A73" s="3"/>
      <c r="B73" t="s">
        <v>214</v>
      </c>
    </row>
    <row r="74" spans="1:2" ht="12.75">
      <c r="A74" s="3"/>
      <c r="B74" t="s">
        <v>196</v>
      </c>
    </row>
    <row r="75" ht="12.75">
      <c r="A75" s="3"/>
    </row>
    <row r="76" spans="1:2" ht="12.75">
      <c r="A76" s="3"/>
      <c r="B76" t="s">
        <v>197</v>
      </c>
    </row>
    <row r="77" spans="1:2" ht="12.75">
      <c r="A77" s="3"/>
      <c r="B77" t="s">
        <v>221</v>
      </c>
    </row>
    <row r="78" spans="1:2" ht="12.75">
      <c r="A78" s="3"/>
      <c r="B78" s="40" t="s">
        <v>198</v>
      </c>
    </row>
    <row r="79" ht="12.75">
      <c r="A79" s="3"/>
    </row>
    <row r="80" spans="1:2" ht="12.75">
      <c r="A80" s="22">
        <v>10</v>
      </c>
      <c r="B80" s="1" t="s">
        <v>137</v>
      </c>
    </row>
    <row r="81" ht="12.75">
      <c r="A81" s="3"/>
    </row>
    <row r="82" spans="1:2" ht="12.75">
      <c r="A82" s="3"/>
      <c r="B82" t="s">
        <v>167</v>
      </c>
    </row>
    <row r="83" ht="12.75">
      <c r="B83" t="s">
        <v>199</v>
      </c>
    </row>
    <row r="84" ht="12.75">
      <c r="B84" t="s">
        <v>200</v>
      </c>
    </row>
    <row r="86" spans="1:2" ht="12.75">
      <c r="A86" s="22">
        <v>11</v>
      </c>
      <c r="B86" s="1" t="s">
        <v>138</v>
      </c>
    </row>
    <row r="88" spans="1:2" ht="12.75">
      <c r="A88" s="3"/>
      <c r="B88" t="s">
        <v>168</v>
      </c>
    </row>
    <row r="89" spans="1:2" ht="12.75">
      <c r="A89" s="3"/>
      <c r="B89" t="s">
        <v>112</v>
      </c>
    </row>
    <row r="90" spans="1:2" ht="12.75">
      <c r="A90" s="3"/>
      <c r="B90" t="s">
        <v>113</v>
      </c>
    </row>
    <row r="91" ht="12.75">
      <c r="B91" t="s">
        <v>169</v>
      </c>
    </row>
    <row r="93" spans="1:2" ht="12.75">
      <c r="A93" s="22">
        <v>12</v>
      </c>
      <c r="B93" s="1" t="s">
        <v>139</v>
      </c>
    </row>
    <row r="95" spans="1:2" ht="12.75">
      <c r="A95" s="3"/>
      <c r="B95" t="s">
        <v>90</v>
      </c>
    </row>
    <row r="96" spans="2:8" ht="12.75">
      <c r="B96" s="9"/>
      <c r="C96" s="9"/>
      <c r="D96" s="9"/>
      <c r="E96" s="9"/>
      <c r="F96" s="9"/>
      <c r="G96" s="9"/>
      <c r="H96" s="9"/>
    </row>
    <row r="97" spans="2:9" ht="12.75">
      <c r="B97" s="9" t="s">
        <v>91</v>
      </c>
      <c r="C97" s="9"/>
      <c r="D97" s="9"/>
      <c r="E97" s="9"/>
      <c r="F97" s="9"/>
      <c r="G97" s="30" t="s">
        <v>165</v>
      </c>
      <c r="H97" s="9"/>
      <c r="I97" s="30" t="s">
        <v>165</v>
      </c>
    </row>
    <row r="98" spans="2:9" ht="12.75">
      <c r="B98" s="9"/>
      <c r="C98" s="9"/>
      <c r="D98" s="9"/>
      <c r="E98" s="9"/>
      <c r="F98" s="9"/>
      <c r="G98" s="7" t="s">
        <v>89</v>
      </c>
      <c r="H98" s="9"/>
      <c r="I98" s="7" t="s">
        <v>183</v>
      </c>
    </row>
    <row r="99" spans="2:9" ht="12.75">
      <c r="B99" s="10" t="s">
        <v>99</v>
      </c>
      <c r="C99" s="11"/>
      <c r="D99" s="11"/>
      <c r="E99" s="11"/>
      <c r="F99" s="11"/>
      <c r="G99" s="37">
        <v>3000</v>
      </c>
      <c r="H99" s="11"/>
      <c r="I99" s="12">
        <v>796</v>
      </c>
    </row>
    <row r="100" ht="12.75">
      <c r="B100" t="s">
        <v>92</v>
      </c>
    </row>
    <row r="102" spans="1:2" ht="12.75">
      <c r="A102" s="22">
        <v>13</v>
      </c>
      <c r="B102" s="1" t="s">
        <v>140</v>
      </c>
    </row>
    <row r="104" spans="1:2" ht="12.75">
      <c r="A104" s="3"/>
      <c r="B104" t="s">
        <v>93</v>
      </c>
    </row>
    <row r="105" ht="12.75">
      <c r="A105" s="3"/>
    </row>
    <row r="106" spans="1:2" ht="12.75">
      <c r="A106" s="22">
        <v>14</v>
      </c>
      <c r="B106" s="1" t="s">
        <v>141</v>
      </c>
    </row>
    <row r="107" ht="12.75">
      <c r="A107" s="3"/>
    </row>
    <row r="108" spans="1:2" ht="12.75">
      <c r="A108" s="3"/>
      <c r="B108" t="s">
        <v>94</v>
      </c>
    </row>
    <row r="109" ht="12.75">
      <c r="A109" s="3"/>
    </row>
    <row r="110" spans="1:2" ht="12.75">
      <c r="A110" s="22">
        <v>15</v>
      </c>
      <c r="B110" s="1" t="s">
        <v>142</v>
      </c>
    </row>
    <row r="111" ht="12.75">
      <c r="A111" s="3"/>
    </row>
    <row r="112" spans="1:2" ht="12.75">
      <c r="A112" s="3"/>
      <c r="B112" t="s">
        <v>201</v>
      </c>
    </row>
    <row r="114" spans="1:2" ht="12.75">
      <c r="A114" s="22">
        <v>16</v>
      </c>
      <c r="B114" s="1" t="s">
        <v>123</v>
      </c>
    </row>
    <row r="115" ht="12.75">
      <c r="A115" s="3"/>
    </row>
    <row r="116" spans="1:2" ht="12.75">
      <c r="A116" s="3"/>
      <c r="B116" t="s">
        <v>122</v>
      </c>
    </row>
    <row r="117" ht="12.75">
      <c r="A117" s="3"/>
    </row>
    <row r="118" spans="1:10" ht="12.75">
      <c r="A118" s="3"/>
      <c r="D118" s="2" t="s">
        <v>12</v>
      </c>
      <c r="E118" s="2"/>
      <c r="F118" s="2"/>
      <c r="G118" s="2" t="s">
        <v>160</v>
      </c>
      <c r="J118" s="3" t="s">
        <v>161</v>
      </c>
    </row>
    <row r="119" spans="1:11" ht="12.75">
      <c r="A119" s="3"/>
      <c r="D119" s="2" t="s">
        <v>165</v>
      </c>
      <c r="E119" s="2"/>
      <c r="F119" s="2"/>
      <c r="G119" s="2" t="s">
        <v>165</v>
      </c>
      <c r="H119" s="2"/>
      <c r="I119" s="2"/>
      <c r="J119" s="2" t="s">
        <v>165</v>
      </c>
      <c r="K119" s="2"/>
    </row>
    <row r="120" spans="1:11" ht="12.75">
      <c r="A120" s="3"/>
      <c r="D120" s="2" t="s">
        <v>5</v>
      </c>
      <c r="E120" s="2"/>
      <c r="F120" s="2"/>
      <c r="G120" s="2" t="s">
        <v>5</v>
      </c>
      <c r="H120" s="2"/>
      <c r="I120" s="2"/>
      <c r="J120" s="2" t="s">
        <v>5</v>
      </c>
      <c r="K120" s="2"/>
    </row>
    <row r="121" spans="1:9" ht="12.75">
      <c r="A121" s="3"/>
      <c r="D121" s="2" t="s">
        <v>166</v>
      </c>
      <c r="E121" s="2"/>
      <c r="F121" s="2"/>
      <c r="G121" s="2" t="s">
        <v>166</v>
      </c>
      <c r="H121" s="2"/>
      <c r="I121" s="2"/>
    </row>
    <row r="122" spans="1:11" ht="12.75">
      <c r="A122" s="3"/>
      <c r="B122" t="s">
        <v>114</v>
      </c>
      <c r="D122" s="32">
        <v>26410</v>
      </c>
      <c r="E122" s="38"/>
      <c r="F122" s="38"/>
      <c r="G122" s="32">
        <v>9644</v>
      </c>
      <c r="H122" s="38"/>
      <c r="I122" s="38"/>
      <c r="J122" s="38">
        <v>121569</v>
      </c>
      <c r="K122" s="38"/>
    </row>
    <row r="123" spans="1:11" ht="12.75">
      <c r="A123" s="3"/>
      <c r="B123" t="s">
        <v>115</v>
      </c>
      <c r="D123" s="32">
        <v>74554</v>
      </c>
      <c r="E123" s="38"/>
      <c r="F123" s="38"/>
      <c r="G123" s="32">
        <v>4163</v>
      </c>
      <c r="H123" s="38"/>
      <c r="I123" s="38"/>
      <c r="J123" s="38">
        <v>30149</v>
      </c>
      <c r="K123" s="38"/>
    </row>
    <row r="124" spans="1:11" ht="13.5" thickBot="1">
      <c r="A124" s="3"/>
      <c r="D124" s="34">
        <f>+SUM(D122:D123)</f>
        <v>100964</v>
      </c>
      <c r="E124" s="36"/>
      <c r="F124" s="39"/>
      <c r="G124" s="34">
        <f>+SUM(G122:G123)</f>
        <v>13807</v>
      </c>
      <c r="H124" s="39"/>
      <c r="I124" s="36"/>
      <c r="J124" s="39">
        <f>+SUM(J122:J123)</f>
        <v>151718</v>
      </c>
      <c r="K124" s="36"/>
    </row>
    <row r="125" ht="13.5" thickTop="1">
      <c r="A125" s="3"/>
    </row>
    <row r="126" spans="1:2" ht="12.75">
      <c r="A126" s="3"/>
      <c r="B126" t="s">
        <v>124</v>
      </c>
    </row>
    <row r="127" spans="1:2" ht="12.75">
      <c r="A127" s="3"/>
      <c r="B127" t="s">
        <v>125</v>
      </c>
    </row>
    <row r="128" ht="12.75">
      <c r="A128" s="3"/>
    </row>
    <row r="129" spans="1:2" ht="12.75">
      <c r="A129" s="22">
        <v>17</v>
      </c>
      <c r="B129" s="1" t="s">
        <v>143</v>
      </c>
    </row>
    <row r="130" ht="12.75">
      <c r="A130" s="3"/>
    </row>
    <row r="131" spans="1:2" ht="12.75">
      <c r="A131" s="3"/>
      <c r="B131" t="s">
        <v>202</v>
      </c>
    </row>
    <row r="132" spans="1:2" ht="12.75">
      <c r="A132" s="3"/>
      <c r="B132" t="s">
        <v>203</v>
      </c>
    </row>
    <row r="133" ht="12.75">
      <c r="A133" s="3"/>
    </row>
    <row r="134" spans="1:2" ht="12.75">
      <c r="A134" s="22">
        <v>18</v>
      </c>
      <c r="B134" s="1" t="s">
        <v>144</v>
      </c>
    </row>
    <row r="135" ht="12.75">
      <c r="A135" s="3"/>
    </row>
    <row r="136" spans="1:2" ht="12.75">
      <c r="A136" s="3"/>
      <c r="B136" t="s">
        <v>204</v>
      </c>
    </row>
    <row r="137" spans="1:2" ht="12.75">
      <c r="A137" s="3"/>
      <c r="B137" t="s">
        <v>205</v>
      </c>
    </row>
    <row r="138" spans="1:2" ht="12.75">
      <c r="A138" s="3"/>
      <c r="B138" t="s">
        <v>206</v>
      </c>
    </row>
    <row r="139" ht="12.75">
      <c r="A139" s="3"/>
    </row>
    <row r="140" spans="1:2" ht="12.75">
      <c r="A140" s="3"/>
      <c r="B140" t="s">
        <v>116</v>
      </c>
    </row>
    <row r="141" spans="1:2" ht="12.75">
      <c r="A141" s="3"/>
      <c r="B141" t="s">
        <v>170</v>
      </c>
    </row>
    <row r="142" spans="1:2" ht="12.75">
      <c r="A142" s="3"/>
      <c r="B142" t="s">
        <v>118</v>
      </c>
    </row>
    <row r="143" spans="1:2" ht="12.75">
      <c r="A143" s="3"/>
      <c r="B143" t="s">
        <v>117</v>
      </c>
    </row>
    <row r="144" ht="12.75">
      <c r="A144" s="3"/>
    </row>
    <row r="145" spans="1:2" ht="12.75">
      <c r="A145" s="22">
        <v>19</v>
      </c>
      <c r="B145" s="1" t="s">
        <v>145</v>
      </c>
    </row>
    <row r="146" ht="12.75">
      <c r="A146" s="3"/>
    </row>
    <row r="147" spans="1:2" ht="12.75">
      <c r="A147" s="3"/>
      <c r="B147" t="s">
        <v>152</v>
      </c>
    </row>
    <row r="148" spans="1:2" ht="12.75">
      <c r="A148" s="3"/>
      <c r="B148" t="s">
        <v>153</v>
      </c>
    </row>
    <row r="149" ht="12.75">
      <c r="A149" s="3"/>
    </row>
    <row r="150" spans="1:2" ht="12.75">
      <c r="A150" s="22">
        <v>20</v>
      </c>
      <c r="B150" s="1" t="s">
        <v>146</v>
      </c>
    </row>
    <row r="151" ht="12.75">
      <c r="A151" s="3"/>
    </row>
    <row r="152" spans="1:2" ht="12.75">
      <c r="A152" s="3"/>
      <c r="B152" t="s">
        <v>209</v>
      </c>
    </row>
    <row r="153" spans="1:2" ht="12.75">
      <c r="A153" s="3"/>
      <c r="B153" t="s">
        <v>207</v>
      </c>
    </row>
    <row r="154" spans="1:2" ht="12.75">
      <c r="A154" s="3"/>
      <c r="B154" t="s">
        <v>213</v>
      </c>
    </row>
    <row r="155" spans="1:2" ht="12.75">
      <c r="A155" s="3"/>
      <c r="B155" t="s">
        <v>208</v>
      </c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spans="1:2" ht="12.75">
      <c r="A161" s="22">
        <v>21</v>
      </c>
      <c r="B161" s="1" t="s">
        <v>147</v>
      </c>
    </row>
    <row r="162" ht="12.75">
      <c r="A162" s="3"/>
    </row>
    <row r="163" spans="1:2" ht="12.75">
      <c r="A163" s="3"/>
      <c r="B163" t="s">
        <v>210</v>
      </c>
    </row>
    <row r="164" spans="1:2" ht="12.75">
      <c r="A164" s="3"/>
      <c r="B164" t="s">
        <v>211</v>
      </c>
    </row>
    <row r="165" spans="1:2" ht="12.75">
      <c r="A165" s="3"/>
      <c r="B165" t="s">
        <v>212</v>
      </c>
    </row>
    <row r="166" ht="12.75">
      <c r="A166" s="3"/>
    </row>
  </sheetData>
  <mergeCells count="2">
    <mergeCell ref="A1:J1"/>
    <mergeCell ref="A2:J2"/>
  </mergeCells>
  <printOptions/>
  <pageMargins left="0.75" right="0.75" top="0.47" bottom="0.47" header="0.5" footer="0.5"/>
  <pageSetup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2" sqref="A2:J2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7.8515625" style="0" customWidth="1"/>
    <col min="4" max="4" width="11.28125" style="0" customWidth="1"/>
    <col min="5" max="5" width="10.421875" style="0" customWidth="1"/>
    <col min="6" max="6" width="2.7109375" style="0" customWidth="1"/>
    <col min="7" max="7" width="11.57421875" style="0" customWidth="1"/>
    <col min="8" max="8" width="3.00390625" style="0" customWidth="1"/>
    <col min="9" max="9" width="14.421875" style="0" customWidth="1"/>
    <col min="10" max="10" width="21.00390625" style="0" customWidth="1"/>
    <col min="11" max="11" width="15.140625" style="0" customWidth="1"/>
  </cols>
  <sheetData>
    <row r="1" spans="1:10" ht="18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3" t="s">
        <v>186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.75">
      <c r="A4" s="43" t="s">
        <v>62</v>
      </c>
      <c r="B4" s="43"/>
      <c r="C4" s="43"/>
      <c r="D4" s="43"/>
      <c r="E4" s="43"/>
      <c r="F4" s="43"/>
      <c r="G4" s="43"/>
      <c r="H4" s="43"/>
      <c r="I4" s="43"/>
      <c r="J4" s="43"/>
    </row>
    <row r="6" spans="9:10" ht="12.75">
      <c r="I6" s="2" t="s">
        <v>63</v>
      </c>
      <c r="J6" s="2" t="s">
        <v>63</v>
      </c>
    </row>
    <row r="7" spans="9:10" ht="12.75">
      <c r="I7" s="2" t="s">
        <v>64</v>
      </c>
      <c r="J7" s="2" t="s">
        <v>65</v>
      </c>
    </row>
    <row r="8" spans="9:10" ht="12.75">
      <c r="I8" s="2" t="s">
        <v>6</v>
      </c>
      <c r="J8" s="2" t="s">
        <v>66</v>
      </c>
    </row>
    <row r="9" spans="9:10" ht="12.75">
      <c r="I9" s="2" t="s">
        <v>10</v>
      </c>
      <c r="J9" s="2" t="s">
        <v>67</v>
      </c>
    </row>
    <row r="10" spans="9:10" ht="12.75">
      <c r="I10" s="2" t="s">
        <v>163</v>
      </c>
      <c r="J10" s="2" t="s">
        <v>120</v>
      </c>
    </row>
    <row r="11" spans="9:10" ht="12.75">
      <c r="I11" s="2" t="s">
        <v>5</v>
      </c>
      <c r="J11" s="2" t="s">
        <v>5</v>
      </c>
    </row>
    <row r="12" spans="1:10" ht="12.75">
      <c r="A12">
        <v>1</v>
      </c>
      <c r="B12" t="s">
        <v>68</v>
      </c>
      <c r="I12" s="5">
        <v>60438</v>
      </c>
      <c r="J12" s="4">
        <v>60731</v>
      </c>
    </row>
    <row r="13" spans="1:9" ht="12.75">
      <c r="A13">
        <v>2</v>
      </c>
      <c r="B13" t="s">
        <v>69</v>
      </c>
      <c r="I13" s="6"/>
    </row>
    <row r="14" spans="1:10" ht="12.75">
      <c r="A14">
        <v>3</v>
      </c>
      <c r="B14" t="s">
        <v>119</v>
      </c>
      <c r="I14" s="5">
        <v>3999</v>
      </c>
      <c r="J14" s="4">
        <v>1769</v>
      </c>
    </row>
    <row r="15" spans="1:9" ht="12.75">
      <c r="A15">
        <v>4</v>
      </c>
      <c r="B15" t="s">
        <v>70</v>
      </c>
      <c r="I15" s="6"/>
    </row>
    <row r="16" ht="12.75">
      <c r="I16" s="6"/>
    </row>
    <row r="17" spans="1:9" ht="12.75">
      <c r="A17">
        <v>5</v>
      </c>
      <c r="B17" t="s">
        <v>71</v>
      </c>
      <c r="I17" s="6"/>
    </row>
    <row r="18" spans="3:10" ht="12.75">
      <c r="C18" t="s">
        <v>72</v>
      </c>
      <c r="I18" s="5">
        <v>16510</v>
      </c>
      <c r="J18" s="4">
        <v>11431</v>
      </c>
    </row>
    <row r="19" spans="3:10" ht="12.75">
      <c r="C19" t="s">
        <v>73</v>
      </c>
      <c r="I19" s="5">
        <v>28705</v>
      </c>
      <c r="J19" s="4">
        <v>27592</v>
      </c>
    </row>
    <row r="20" spans="3:10" ht="12.75">
      <c r="C20" t="s">
        <v>184</v>
      </c>
      <c r="I20" s="5">
        <v>1588</v>
      </c>
      <c r="J20" s="4">
        <v>10837</v>
      </c>
    </row>
    <row r="21" spans="3:10" ht="12.75">
      <c r="C21" t="s">
        <v>96</v>
      </c>
      <c r="I21" s="5">
        <v>37603</v>
      </c>
      <c r="J21" s="4">
        <v>34406</v>
      </c>
    </row>
    <row r="22" spans="3:10" ht="12.75">
      <c r="C22" t="s">
        <v>95</v>
      </c>
      <c r="I22" s="5">
        <v>2875</v>
      </c>
      <c r="J22" s="4">
        <v>2132</v>
      </c>
    </row>
    <row r="23" spans="9:10" ht="12.75">
      <c r="I23" s="13">
        <f>+SUM(I18:I22)</f>
        <v>87281</v>
      </c>
      <c r="J23" s="13">
        <f>+SUM(J18:J22)</f>
        <v>86398</v>
      </c>
    </row>
    <row r="25" spans="1:9" ht="12.75">
      <c r="A25">
        <v>6</v>
      </c>
      <c r="B25" t="s">
        <v>74</v>
      </c>
      <c r="I25" s="6"/>
    </row>
    <row r="26" spans="3:10" ht="12.75">
      <c r="C26" t="s">
        <v>76</v>
      </c>
      <c r="I26" s="5">
        <v>14235</v>
      </c>
      <c r="J26" s="4">
        <v>14490</v>
      </c>
    </row>
    <row r="27" spans="3:10" ht="12.75">
      <c r="C27" t="s">
        <v>121</v>
      </c>
      <c r="I27" s="5">
        <f>3491+185</f>
        <v>3676</v>
      </c>
      <c r="J27" s="4">
        <v>10427</v>
      </c>
    </row>
    <row r="28" spans="3:10" ht="12.75">
      <c r="C28" t="s">
        <v>75</v>
      </c>
      <c r="I28" s="5">
        <v>3000</v>
      </c>
      <c r="J28" s="4">
        <v>3137</v>
      </c>
    </row>
    <row r="29" spans="3:10" ht="12.75">
      <c r="C29" t="s">
        <v>77</v>
      </c>
      <c r="I29" s="5">
        <v>1385</v>
      </c>
      <c r="J29" s="4">
        <v>600</v>
      </c>
    </row>
    <row r="30" spans="3:10" ht="12.75">
      <c r="C30" t="s">
        <v>97</v>
      </c>
      <c r="I30" s="5">
        <v>5159</v>
      </c>
      <c r="J30" s="4">
        <v>5023</v>
      </c>
    </row>
    <row r="31" spans="9:10" ht="12.75">
      <c r="I31" s="13">
        <f>+SUM(I26:I30)</f>
        <v>27455</v>
      </c>
      <c r="J31" s="13">
        <f>+SUM(J26:J30)</f>
        <v>33677</v>
      </c>
    </row>
    <row r="33" spans="1:10" ht="12.75">
      <c r="A33">
        <v>7</v>
      </c>
      <c r="B33" t="s">
        <v>154</v>
      </c>
      <c r="I33" s="5">
        <f>+I23-I31</f>
        <v>59826</v>
      </c>
      <c r="J33" s="5">
        <f>+J23-J31</f>
        <v>52721</v>
      </c>
    </row>
    <row r="34" spans="9:10" ht="13.5" thickBot="1">
      <c r="I34" s="14">
        <f>+I12+I13+I14+I33</f>
        <v>124263</v>
      </c>
      <c r="J34" s="14">
        <f>+J12+J14+J33</f>
        <v>115221</v>
      </c>
    </row>
    <row r="35" ht="13.5" thickTop="1">
      <c r="I35" s="6"/>
    </row>
    <row r="36" spans="1:9" ht="12.75">
      <c r="A36">
        <v>8</v>
      </c>
      <c r="B36" t="s">
        <v>78</v>
      </c>
      <c r="I36" s="6"/>
    </row>
    <row r="37" spans="2:10" ht="12.75">
      <c r="B37" t="s">
        <v>79</v>
      </c>
      <c r="I37" s="5">
        <v>51584</v>
      </c>
      <c r="J37" s="4">
        <v>50229</v>
      </c>
    </row>
    <row r="38" spans="2:9" ht="12.75">
      <c r="B38" t="s">
        <v>80</v>
      </c>
      <c r="I38" s="6"/>
    </row>
    <row r="39" spans="3:10" ht="12.75">
      <c r="C39" t="s">
        <v>81</v>
      </c>
      <c r="I39" s="5">
        <v>7565</v>
      </c>
      <c r="J39" s="4">
        <v>6197</v>
      </c>
    </row>
    <row r="40" spans="3:10" ht="12.75">
      <c r="C40" t="s">
        <v>82</v>
      </c>
      <c r="I40" s="5">
        <v>5727</v>
      </c>
      <c r="J40" s="4">
        <v>5727</v>
      </c>
    </row>
    <row r="41" spans="3:9" ht="12.75">
      <c r="C41" t="s">
        <v>83</v>
      </c>
      <c r="I41" s="6"/>
    </row>
    <row r="42" spans="3:9" ht="12.75">
      <c r="C42" t="s">
        <v>84</v>
      </c>
      <c r="I42" s="6"/>
    </row>
    <row r="43" spans="3:10" ht="12.75">
      <c r="C43" t="s">
        <v>98</v>
      </c>
      <c r="I43" s="6">
        <v>266</v>
      </c>
      <c r="J43">
        <v>343</v>
      </c>
    </row>
    <row r="44" spans="3:10" ht="12.75">
      <c r="C44" t="s">
        <v>85</v>
      </c>
      <c r="I44" s="5">
        <v>54121</v>
      </c>
      <c r="J44" s="4">
        <v>48176</v>
      </c>
    </row>
    <row r="45" spans="9:10" ht="12.75">
      <c r="I45" s="13">
        <f>SUM(I37:I44)</f>
        <v>119263</v>
      </c>
      <c r="J45" s="13">
        <f>SUM(J37:J44)</f>
        <v>110672</v>
      </c>
    </row>
    <row r="46" spans="1:9" ht="12.75">
      <c r="A46">
        <v>9</v>
      </c>
      <c r="B46" t="s">
        <v>86</v>
      </c>
      <c r="I46" s="6"/>
    </row>
    <row r="47" spans="1:9" ht="12.75">
      <c r="A47">
        <v>10</v>
      </c>
      <c r="B47" t="s">
        <v>87</v>
      </c>
      <c r="I47" s="6"/>
    </row>
    <row r="48" spans="1:10" ht="12.75">
      <c r="A48">
        <v>11</v>
      </c>
      <c r="B48" t="s">
        <v>101</v>
      </c>
      <c r="I48" s="5">
        <v>5000</v>
      </c>
      <c r="J48" s="4">
        <v>4549</v>
      </c>
    </row>
    <row r="49" spans="9:10" ht="13.5" thickBot="1">
      <c r="I49" s="14">
        <f>I45+I48</f>
        <v>124263</v>
      </c>
      <c r="J49" s="14">
        <f>J45+J48</f>
        <v>115221</v>
      </c>
    </row>
    <row r="50" ht="13.5" thickTop="1"/>
    <row r="51" spans="1:10" ht="12.75">
      <c r="A51">
        <v>12</v>
      </c>
      <c r="B51" t="s">
        <v>88</v>
      </c>
      <c r="I51" s="5">
        <f>I45/I37*100</f>
        <v>231.2015353598015</v>
      </c>
      <c r="J51" s="5">
        <f>J45/J37*100</f>
        <v>220.3348663122897</v>
      </c>
    </row>
    <row r="57" ht="12.75">
      <c r="A57" t="s">
        <v>111</v>
      </c>
    </row>
    <row r="62" ht="12.75">
      <c r="A62" s="3"/>
    </row>
    <row r="63" ht="12.75">
      <c r="A63" s="3"/>
    </row>
  </sheetData>
  <mergeCells count="3">
    <mergeCell ref="A1:J1"/>
    <mergeCell ref="A2:J2"/>
    <mergeCell ref="A4:J4"/>
  </mergeCells>
  <printOptions/>
  <pageMargins left="0.75" right="0.75" top="0.97" bottom="0.72" header="0.5" footer="0.5"/>
  <pageSetup horizontalDpi="180" verticalDpi="18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M &amp; C SERVICES</cp:lastModifiedBy>
  <cp:lastPrinted>2000-08-29T10:08:01Z</cp:lastPrinted>
  <dcterms:created xsi:type="dcterms:W3CDTF">1999-11-22T02:56:38Z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